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Пояснительные" sheetId="4" r:id="rId1"/>
    <sheet name="32 2110" sheetId="6" r:id="rId2"/>
    <sheet name="32 2210" sheetId="2" r:id="rId3"/>
    <sheet name="32 2215" sheetId="7" r:id="rId4"/>
    <sheet name="32 2200" sheetId="3" r:id="rId5"/>
    <sheet name="32 2245" sheetId="5" r:id="rId6"/>
    <sheet name="32 2250" sheetId="8" r:id="rId7"/>
    <sheet name="32 2260" sheetId="9" r:id="rId8"/>
    <sheet name="ф.306 т.5503" sheetId="10" r:id="rId9"/>
  </sheets>
  <calcPr calcId="125725"/>
</workbook>
</file>

<file path=xl/calcChain.xml><?xml version="1.0" encoding="utf-8"?>
<calcChain xmlns="http://schemas.openxmlformats.org/spreadsheetml/2006/main">
  <c r="D12" i="4"/>
  <c r="C12"/>
  <c r="D11"/>
  <c r="C11"/>
  <c r="C10"/>
  <c r="B10" s="1"/>
  <c r="D9"/>
  <c r="C9"/>
  <c r="B9" s="1"/>
  <c r="C8"/>
  <c r="B8" s="1"/>
  <c r="D7"/>
  <c r="C7"/>
  <c r="D6"/>
  <c r="C6"/>
  <c r="D5"/>
  <c r="C5"/>
  <c r="C4"/>
  <c r="B4" s="1"/>
  <c r="D3"/>
  <c r="C3"/>
  <c r="B3" s="1"/>
  <c r="C2"/>
  <c r="B2" s="1"/>
  <c r="D14"/>
  <c r="B14" s="1"/>
  <c r="C14"/>
  <c r="D13"/>
  <c r="C13"/>
  <c r="B6" l="1"/>
  <c r="B11"/>
  <c r="B13"/>
  <c r="B5"/>
  <c r="B7"/>
  <c r="B12"/>
</calcChain>
</file>

<file path=xl/sharedStrings.xml><?xml version="1.0" encoding="utf-8"?>
<sst xmlns="http://schemas.openxmlformats.org/spreadsheetml/2006/main" count="321" uniqueCount="239">
  <si>
    <t>1</t>
  </si>
  <si>
    <t xml:space="preserve">кроме того,поступило родивших вне родильного отделения                                                                                                                                                  </t>
  </si>
  <si>
    <t>2</t>
  </si>
  <si>
    <t>3</t>
  </si>
  <si>
    <t xml:space="preserve">у ВИЧ-инфецированных женщин                                                                                                                                                                             </t>
  </si>
  <si>
    <t xml:space="preserve">Из общего числа родов: нормальные                                                                                                                                                                       </t>
  </si>
  <si>
    <t xml:space="preserve">роды многоплодные                                                                                                                                                                                       </t>
  </si>
  <si>
    <t xml:space="preserve">из них двоен                                                                                                                                                                                            </t>
  </si>
  <si>
    <t xml:space="preserve">троен                                                                                                                                                                                                   </t>
  </si>
  <si>
    <t xml:space="preserve">четыре и более ребенка                                                                                                                                                                                  </t>
  </si>
  <si>
    <t xml:space="preserve">не состоящих под наблюд. в женск.конс.                                                                                                                                                                  </t>
  </si>
  <si>
    <t xml:space="preserve">Из них у ВИЧ-инфицированных женщин                                                                                                                                                                      </t>
  </si>
  <si>
    <t xml:space="preserve">из них  у женщин,не состоящих под наблюдением в женской консультации                                                                                                                                    </t>
  </si>
  <si>
    <t xml:space="preserve">в том числе в перинатальных центрах                                                                                                                                                                     </t>
  </si>
  <si>
    <t xml:space="preserve">родов всего (с 22 недель 0 дней) всего                                                                                                                                                                         </t>
  </si>
  <si>
    <t xml:space="preserve"> Из общещго числа родов: принято родов у детей до 14л.включительно                                                                                                                                                </t>
  </si>
  <si>
    <t xml:space="preserve"> Из гр.1-принято родов в сроки 22недели 0 дней - 27 недель 6 дней</t>
  </si>
  <si>
    <t xml:space="preserve">Число преждевременных родов 22недели 0 дней-36 недель 6 дней                                                                                                                                         </t>
  </si>
  <si>
    <t>Родовспоможение в стационаре</t>
  </si>
  <si>
    <t>Наименование показателей</t>
  </si>
  <si>
    <t>№ строки</t>
  </si>
  <si>
    <t>Всего (сумма граф 4-12)</t>
  </si>
  <si>
    <t>втч массой тела при рождении в граммах</t>
  </si>
  <si>
    <t>Из общего числа родившихся-недоношенные</t>
  </si>
  <si>
    <t>500-749</t>
  </si>
  <si>
    <t>750-999</t>
  </si>
  <si>
    <t>1000-1499</t>
  </si>
  <si>
    <t>1500-1999</t>
  </si>
  <si>
    <t>2000-2499</t>
  </si>
  <si>
    <t>2500-2999</t>
  </si>
  <si>
    <t>3000-3499</t>
  </si>
  <si>
    <t>3500-3999</t>
  </si>
  <si>
    <t>4000 и более</t>
  </si>
  <si>
    <t>всего (22недели 0 дней-36 недель 6 дней беременности)</t>
  </si>
  <si>
    <t>Родилось живыми</t>
  </si>
  <si>
    <t>из них умерло-всего</t>
  </si>
  <si>
    <t>из них умерло в первые 168 часов</t>
  </si>
  <si>
    <t>из них впервые 0-24 часа</t>
  </si>
  <si>
    <t>1.1.1.1</t>
  </si>
  <si>
    <t>Родилось мертвыми</t>
  </si>
  <si>
    <t>из них смерть наступила до начала родовой деятельности</t>
  </si>
  <si>
    <t>2.1Родовспоможение на дому</t>
  </si>
  <si>
    <t>Наименование</t>
  </si>
  <si>
    <t>Вне родильного отделения</t>
  </si>
  <si>
    <t>Всего</t>
  </si>
  <si>
    <t>на дому</t>
  </si>
  <si>
    <t>в машине скорой медицинской помощи</t>
  </si>
  <si>
    <t>на непрофильных койках</t>
  </si>
  <si>
    <t>в других местах</t>
  </si>
  <si>
    <t>Роды вне родильного отделения, всего</t>
  </si>
  <si>
    <t>из них принято врачами и средним медицинским персаналом</t>
  </si>
  <si>
    <t>1.1</t>
  </si>
  <si>
    <t>роды без последующей госпитализации родильниц в акушерский стационар (из стр. 1)</t>
  </si>
  <si>
    <t>1.2</t>
  </si>
  <si>
    <t>закончили беременность на дому  в сроки 22 недели 0 дней-27 недель 6 дней(из стр. 1)</t>
  </si>
  <si>
    <t>1.3</t>
  </si>
  <si>
    <t>Число детей, родившихся вне родильного отделения, всего</t>
  </si>
  <si>
    <t>из них: живыми</t>
  </si>
  <si>
    <t>2.1</t>
  </si>
  <si>
    <t>из них умерло в первые 0-168 часов жизни</t>
  </si>
  <si>
    <t>2.1.2</t>
  </si>
  <si>
    <t>мертвыми</t>
  </si>
  <si>
    <t>2.2</t>
  </si>
  <si>
    <t>Родилось детей без последующей госпитализации родильниц в акушерский стационар (из стр. 1.2), чел:</t>
  </si>
  <si>
    <t>из них живыми</t>
  </si>
  <si>
    <t>3.1</t>
  </si>
  <si>
    <t>3.1.1</t>
  </si>
  <si>
    <t>вакцинировано против туберкулеза</t>
  </si>
  <si>
    <t>3.1.2</t>
  </si>
  <si>
    <t>3.2</t>
  </si>
  <si>
    <t>3.Сведения о новорожденных.Распределение родившихся и умерших по массе тела при рождении 1)</t>
  </si>
  <si>
    <t>из них в срок до 27 недель 6 дней беременности (включительно)</t>
  </si>
  <si>
    <t>1.1.1</t>
  </si>
  <si>
    <t>Контингенты беременных,проживающих в районе обслуживания учреждения 1)</t>
  </si>
  <si>
    <t>В отчётном году</t>
  </si>
  <si>
    <t>поступило под наблюдение консультации</t>
  </si>
  <si>
    <t>кроме того поступили из числа наблюдавшихся другими учреждениями</t>
  </si>
  <si>
    <t>закончили беременность (из числа состоявших под наблюдением на начало года  и поступивших под наблюдение в отчётном году)</t>
  </si>
  <si>
    <t>всего</t>
  </si>
  <si>
    <t>из них со сроком беременности    до 11 недель 6  дней (включительно)</t>
  </si>
  <si>
    <t>из гр. 2 со сроком беременности 12 недель 0 дней – 21 неделя 6 дней</t>
  </si>
  <si>
    <t>из гр.2 после процедуры вспомогательных репродуктивных технологий, всего</t>
  </si>
  <si>
    <t>из гр.5 после базовой программы ЭКО</t>
  </si>
  <si>
    <t>из них в сроке:</t>
  </si>
  <si>
    <t>до 21 недели 6 дней (включительно)</t>
  </si>
  <si>
    <t>22 недели 0 дней – 27 недель 6 дней</t>
  </si>
  <si>
    <t xml:space="preserve">28 недель 0 дней –
36 недель 6 дней
</t>
  </si>
  <si>
    <r>
      <t xml:space="preserve">О соответствии </t>
    </r>
    <r>
      <rPr>
        <b/>
        <sz val="10"/>
        <rFont val="Arial Cyr"/>
        <charset val="204"/>
      </rPr>
      <t>числа родов</t>
    </r>
    <r>
      <rPr>
        <sz val="10"/>
        <rFont val="Arial Cyr"/>
        <charset val="204"/>
      </rPr>
      <t xml:space="preserve"> (с учетом рождения двоен, троен, четырех и более детей) </t>
    </r>
    <r>
      <rPr>
        <b/>
        <sz val="10"/>
        <rFont val="Arial Cyr"/>
        <charset val="204"/>
      </rPr>
      <t>числу родившихся детей</t>
    </r>
  </si>
  <si>
    <r>
      <t xml:space="preserve">О соответствии </t>
    </r>
    <r>
      <rPr>
        <b/>
        <sz val="10"/>
        <rFont val="Arial Cyr"/>
        <charset val="204"/>
      </rPr>
      <t>числа родов</t>
    </r>
    <r>
      <rPr>
        <sz val="10"/>
        <rFont val="Arial Cyr"/>
        <charset val="204"/>
      </rPr>
      <t xml:space="preserve"> и </t>
    </r>
    <r>
      <rPr>
        <b/>
        <sz val="10"/>
        <rFont val="Arial Cyr"/>
        <charset val="204"/>
      </rPr>
      <t>числа родивших</t>
    </r>
    <r>
      <rPr>
        <sz val="10"/>
        <rFont val="Arial Cyr"/>
        <charset val="204"/>
      </rPr>
      <t>, снятых с учета в женской консультации + не состоявшие на учете</t>
    </r>
  </si>
  <si>
    <t>№ слайда в перезнатции семинара</t>
  </si>
  <si>
    <t>Нужна пояснительная?</t>
  </si>
  <si>
    <t>В случае родов "в других местах" - указать, где произошли роды</t>
  </si>
  <si>
    <t>-</t>
  </si>
  <si>
    <t>Роды вне родильного отделения т.2210 должны коррелировать с данными т.220</t>
  </si>
  <si>
    <r>
      <t>Случаи родов у детей до 14 лет</t>
    </r>
    <r>
      <rPr>
        <b/>
        <sz val="10"/>
        <rFont val="Arial Cyr"/>
        <charset val="204"/>
      </rPr>
      <t xml:space="preserve"> включительно</t>
    </r>
  </si>
  <si>
    <t>Число женщин, у которых зарегистрированы заболевания  и  патологические состояния, осложнившие роды и послеродовый период</t>
  </si>
  <si>
    <t xml:space="preserve">Число женщин, у которых зарегистрированы заболевания  и  патологические состояния, осложнившие роды и послеродовый период                                                                               </t>
  </si>
  <si>
    <t>Число родов=число нормальных родов - в случае расхождения направить пояснения с указанием причин</t>
  </si>
  <si>
    <t>Список сравниваемых таблиц</t>
  </si>
  <si>
    <t>2210, 2245</t>
  </si>
  <si>
    <t>2210, 2200</t>
  </si>
  <si>
    <t>2110, 2210, 2200</t>
  </si>
  <si>
    <t>2210, 2215</t>
  </si>
  <si>
    <t>Пояснительная записка о детях, родившихся с массой тела менее 500 г. в срок 22 недель и более</t>
  </si>
  <si>
    <t>Заболевания и причины смерти,родившихся массой тела 500-999г</t>
  </si>
  <si>
    <t>Наименование заболеваний</t>
  </si>
  <si>
    <t>Код по МКБ-Х</t>
  </si>
  <si>
    <t>Родилось  больными и заболело</t>
  </si>
  <si>
    <t>Из них умерло</t>
  </si>
  <si>
    <t>из них в возрасте 0-6 дней</t>
  </si>
  <si>
    <t>Всего  родившихся</t>
  </si>
  <si>
    <t>из них с заболеваниями:острые респираторные инфекции верхних дыхательных путей, грипп</t>
  </si>
  <si>
    <t>J00–J06,J09–J11</t>
  </si>
  <si>
    <t>инфекции кожи и подкожной клетчатки</t>
  </si>
  <si>
    <t>L00–L08</t>
  </si>
  <si>
    <t>отдельные состояния,возникающ.в перинат.периоде</t>
  </si>
  <si>
    <t>P05-P96</t>
  </si>
  <si>
    <t>из них: замедленный рост и недостаточность питания плода</t>
  </si>
  <si>
    <t>1.3.1</t>
  </si>
  <si>
    <t>P05</t>
  </si>
  <si>
    <t>родовая травма-всего</t>
  </si>
  <si>
    <t>1.3.2</t>
  </si>
  <si>
    <t>P10-P15</t>
  </si>
  <si>
    <t>из них: разрыв внутричереп.тканей и кровоизл.вследств.род.трав.</t>
  </si>
  <si>
    <t>1.3.2.1</t>
  </si>
  <si>
    <t>P10</t>
  </si>
  <si>
    <t>внутриутробная гипоксия,асфиксия при родах</t>
  </si>
  <si>
    <t>1.3.3</t>
  </si>
  <si>
    <t>P20,P21</t>
  </si>
  <si>
    <t>респираторные нарушения, возникшие в перинатальном периоде – всего</t>
  </si>
  <si>
    <t>1.3.4</t>
  </si>
  <si>
    <t>P22–P28</t>
  </si>
  <si>
    <t>из них дыхательное.растройство у новорожденного(дистресс)</t>
  </si>
  <si>
    <t>1.3.4.1</t>
  </si>
  <si>
    <t>P22.0,P22.8-9</t>
  </si>
  <si>
    <t>врожденная пневмония</t>
  </si>
  <si>
    <t>1.3.4.2</t>
  </si>
  <si>
    <t>P23</t>
  </si>
  <si>
    <t>неонатальный аспирационный синдром</t>
  </si>
  <si>
    <t>1.3.4.3</t>
  </si>
  <si>
    <t>P24.0-8</t>
  </si>
  <si>
    <t>неонатальная аспирационная пневмония</t>
  </si>
  <si>
    <t>1.3.4.4</t>
  </si>
  <si>
    <t>P24.9</t>
  </si>
  <si>
    <t>инфекционные болезни,специфические для перинатального периода-всего</t>
  </si>
  <si>
    <t>1.3.5</t>
  </si>
  <si>
    <t>P35-P39</t>
  </si>
  <si>
    <t>из них: бактериальный сепсис новорожденного</t>
  </si>
  <si>
    <t>1.3.5.1</t>
  </si>
  <si>
    <t>P36</t>
  </si>
  <si>
    <t>перинатальные гематологические нарушения</t>
  </si>
  <si>
    <t>1.3.6</t>
  </si>
  <si>
    <t>P53, P60, P61</t>
  </si>
  <si>
    <t>внутричерепное нетравматическое кровоизлияние у плода и новорожденного</t>
  </si>
  <si>
    <t>1.3.7</t>
  </si>
  <si>
    <t>Р52</t>
  </si>
  <si>
    <t>гемолитическая болезнь плода и новорожденного; водянка плода,обусловленная гемолитической болезнью; ядерная желтуха</t>
  </si>
  <si>
    <t>1.3.8</t>
  </si>
  <si>
    <t>P55–P57</t>
  </si>
  <si>
    <t>неонатальная желтуха, обусловленная чрезмерным гемолизом,другими и неуточненными причинами</t>
  </si>
  <si>
    <t>1.3.9</t>
  </si>
  <si>
    <t>P58–P59</t>
  </si>
  <si>
    <t>другие нарушения церебрального статуса новорожденного</t>
  </si>
  <si>
    <t>1.3.10</t>
  </si>
  <si>
    <t>P91</t>
  </si>
  <si>
    <t>Врожденные аномалии(пороки развития),деформации и хромосомные нарушения</t>
  </si>
  <si>
    <t>1.4</t>
  </si>
  <si>
    <t>Q00-Q99</t>
  </si>
  <si>
    <t>Прочие болезни</t>
  </si>
  <si>
    <t>1.5</t>
  </si>
  <si>
    <t>Число случаев заболевания всего</t>
  </si>
  <si>
    <t>Записка о причинах смерти родившихся детей</t>
  </si>
  <si>
    <t xml:space="preserve">Записка о причинах смерти </t>
  </si>
  <si>
    <t>Заболевания и причины смерти новорожденных,родившихся массой тела 1000г.и более</t>
  </si>
  <si>
    <t>Код по МКБ-Х пересмотра</t>
  </si>
  <si>
    <t>Родились мертвыми</t>
  </si>
  <si>
    <t>из них недоношеные</t>
  </si>
  <si>
    <t>в том числе недоношеные</t>
  </si>
  <si>
    <t xml:space="preserve"> в возрасте 0-6 дней</t>
  </si>
  <si>
    <t>Всего родившихся</t>
  </si>
  <si>
    <t>из них с заболеваниями.:острые респират.инфекц.верх.дыхат.путей,грипп</t>
  </si>
  <si>
    <t>J00-J06, J09-J11</t>
  </si>
  <si>
    <t>L00-L08</t>
  </si>
  <si>
    <t>отдельные состояния,возникающ.в перинатальном периоде</t>
  </si>
  <si>
    <t>P00-P96</t>
  </si>
  <si>
    <t>из них:замедление роста и недостаточность питания</t>
  </si>
  <si>
    <t>из них: разрыв внутричерепных тканей и кровоизлияние вследствии  родовой  травмы</t>
  </si>
  <si>
    <t>респират.наруш.у новорожденных,возник.в перинат.пер.-всего</t>
  </si>
  <si>
    <t>P22-P28</t>
  </si>
  <si>
    <t>из них: дыхательное расстройство у новорожденных(дистресс)</t>
  </si>
  <si>
    <t>P22.0, P22.8-9</t>
  </si>
  <si>
    <t>неонатальные аспирационные синдромы</t>
  </si>
  <si>
    <t>инфекционные болезни,специф.для перинат.периода-всего</t>
  </si>
  <si>
    <t>P53,P60,P61</t>
  </si>
  <si>
    <t>гемолит.болезнь плода и новорожден.,водянка пл.,обусл.гемат.бол.,ядер.желтуха</t>
  </si>
  <si>
    <t>P55-P57</t>
  </si>
  <si>
    <t>неонат.желтуха,обуслов.чрезмерным гемолизом,др.и неут.прич.</t>
  </si>
  <si>
    <t>P58-P59</t>
  </si>
  <si>
    <t>врожденные аномалии</t>
  </si>
  <si>
    <t>прочие болезни</t>
  </si>
  <si>
    <t>Число случаев заболеваний всего</t>
  </si>
  <si>
    <t>19.2. Посмертная патолого-анатомическая диагностика ( вскрытия)</t>
  </si>
  <si>
    <t>форма №30, т.5503</t>
  </si>
  <si>
    <t xml:space="preserve">Наименование </t>
  </si>
  <si>
    <t>Патолого-анатомические вскрытия</t>
  </si>
  <si>
    <t xml:space="preserve">в том числе по категориям сложности: </t>
  </si>
  <si>
    <t>вне медицинских организаций, оказывающих медицинскую помощь в стационарных условиях (из гр. 3)</t>
  </si>
  <si>
    <t>I</t>
  </si>
  <si>
    <t>II</t>
  </si>
  <si>
    <t>III</t>
  </si>
  <si>
    <t>IV</t>
  </si>
  <si>
    <t>V</t>
  </si>
  <si>
    <t>Число патолого-анатомических вскрытий, всего</t>
  </si>
  <si>
    <t>В тч.умерших</t>
  </si>
  <si>
    <t>В т.ч.детей (0 - 17 лет включительно)</t>
  </si>
  <si>
    <t>из них новорожденных, умерших в возрасте 0 - 6 суток</t>
  </si>
  <si>
    <t>из них: родившихся в сроке беременности 22 - 27 нед.</t>
  </si>
  <si>
    <t>1.1.1.1.1</t>
  </si>
  <si>
    <t>детей, умерших в возрасте 7 дней - 11 месяцев 29 дней</t>
  </si>
  <si>
    <t>1.1.1.2</t>
  </si>
  <si>
    <t>детей, умерших в возрасте 1 - 4 года включительно</t>
  </si>
  <si>
    <t>1.1.1.3</t>
  </si>
  <si>
    <t>детей, умерших в возрасте 5 - 14 лет включительно</t>
  </si>
  <si>
    <t>1.1.1.4</t>
  </si>
  <si>
    <t>детей, умерших в возрасте 15 - 17 лет включительно</t>
  </si>
  <si>
    <t>1.1.1.5</t>
  </si>
  <si>
    <t xml:space="preserve"> лиц в трудоспособном возрасте (жен.: 18 - 54 г. включительно;  муж.: 18 - 59 лет включительно)</t>
  </si>
  <si>
    <t>1.1.2</t>
  </si>
  <si>
    <t>лиц в возрасте старше трудоспособного</t>
  </si>
  <si>
    <t>1.1.3</t>
  </si>
  <si>
    <t>мертворожденных</t>
  </si>
  <si>
    <t>из них мертворожденных при сроке беременности 22 - 27 недель</t>
  </si>
  <si>
    <t>1.2.1</t>
  </si>
  <si>
    <t>выкидышей при сроке беременности менее 22 нед. и массой тела менее 500 г.</t>
  </si>
  <si>
    <t>Из стр.1,умершие от COVID-19</t>
  </si>
  <si>
    <t>Число объектов посмертного патологоанатомического исследования материала патологоанатомических вскрытий</t>
  </si>
  <si>
    <t>2245, ф.306 5503</t>
  </si>
  <si>
    <t>Вскрытие мертворожденных (22-27 недель)</t>
  </si>
  <si>
    <t>Вскрытие мертворожденных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</si>
</sst>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4" fillId="0" borderId="0" xfId="0" applyNumberFormat="1" applyFont="1" applyAlignment="1">
      <alignment horizontal="right" vertical="top"/>
    </xf>
    <xf numFmtId="1" fontId="2" fillId="0" borderId="1" xfId="0" applyNumberFormat="1" applyFont="1" applyBorder="1" applyAlignment="1">
      <alignment horizontal="left" vertical="top"/>
    </xf>
    <xf numFmtId="1" fontId="2" fillId="0" borderId="1" xfId="0" applyNumberFormat="1" applyFont="1" applyBorder="1"/>
    <xf numFmtId="0" fontId="5" fillId="0" borderId="0" xfId="0" applyNumberFormat="1" applyFont="1"/>
    <xf numFmtId="0" fontId="2" fillId="0" borderId="0" xfId="0" applyNumberFormat="1" applyFont="1"/>
    <xf numFmtId="0" fontId="4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/>
    <xf numFmtId="0" fontId="2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49" fontId="0" fillId="0" borderId="1" xfId="0" applyNumberForma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G14"/>
  <sheetViews>
    <sheetView tabSelected="1" workbookViewId="0"/>
  </sheetViews>
  <sheetFormatPr defaultRowHeight="12.75"/>
  <cols>
    <col min="1" max="1" width="4.140625" customWidth="1"/>
    <col min="2" max="2" width="17.140625" style="63" customWidth="1"/>
    <col min="5" max="5" width="18.85546875" customWidth="1"/>
  </cols>
  <sheetData>
    <row r="1" spans="2:7" ht="38.25">
      <c r="B1" s="64" t="s">
        <v>90</v>
      </c>
      <c r="E1" s="64" t="s">
        <v>98</v>
      </c>
      <c r="F1" s="65" t="s">
        <v>89</v>
      </c>
    </row>
    <row r="2" spans="2:7">
      <c r="B2" s="66" t="str">
        <f>IF(C2&gt;0,"ДА","НЕТ")</f>
        <v>НЕТ</v>
      </c>
      <c r="C2" s="66">
        <f>'32 2200'!G8+'32 2200'!G12+'32 2200'!G16</f>
        <v>0</v>
      </c>
      <c r="D2" s="66" t="s">
        <v>92</v>
      </c>
      <c r="E2" s="66">
        <v>2200</v>
      </c>
      <c r="F2" s="66">
        <v>5</v>
      </c>
      <c r="G2" t="s">
        <v>91</v>
      </c>
    </row>
    <row r="3" spans="2:7">
      <c r="B3" s="66" t="str">
        <f>IF(ABS(C3-D3) &gt; 2,"ДА","НЕТ")</f>
        <v>НЕТ</v>
      </c>
      <c r="C3" s="105">
        <f>'32 2210'!B8</f>
        <v>3</v>
      </c>
      <c r="D3" s="66">
        <f>'32 2200'!C8</f>
        <v>3</v>
      </c>
      <c r="E3" s="66" t="s">
        <v>100</v>
      </c>
      <c r="F3" s="66">
        <v>7</v>
      </c>
      <c r="G3" t="s">
        <v>93</v>
      </c>
    </row>
    <row r="4" spans="2:7">
      <c r="B4" s="66" t="str">
        <f>IF(C4&gt;0,"ДА","НЕТ")</f>
        <v>НЕТ</v>
      </c>
      <c r="C4" s="105">
        <f>'32 2210'!C8</f>
        <v>0</v>
      </c>
      <c r="D4" s="66" t="s">
        <v>92</v>
      </c>
      <c r="E4" s="66">
        <v>2210</v>
      </c>
      <c r="F4" s="66">
        <v>7</v>
      </c>
      <c r="G4" t="s">
        <v>94</v>
      </c>
    </row>
    <row r="5" spans="2:7">
      <c r="B5" s="66" t="str">
        <f>IF(ABS(C5-D5) &gt; 2,"ДА","НЕТ")</f>
        <v>НЕТ</v>
      </c>
      <c r="C5" s="105">
        <f>'32 2210'!A8+'32 2210'!B8</f>
        <v>76</v>
      </c>
      <c r="D5" s="105">
        <f>'32 2210'!E8+'32 2215'!A8</f>
        <v>76</v>
      </c>
      <c r="E5" s="105" t="s">
        <v>102</v>
      </c>
      <c r="F5" s="66">
        <v>8</v>
      </c>
      <c r="G5" t="s">
        <v>97</v>
      </c>
    </row>
    <row r="6" spans="2:7">
      <c r="B6" s="66" t="str">
        <f>IF(C6=D6,"НЕТ","ДА")</f>
        <v>ДА</v>
      </c>
      <c r="C6" s="66">
        <f>SUM('32 2245'!D9:H9)</f>
        <v>3</v>
      </c>
      <c r="D6" s="66">
        <f>'32 2245'!M9</f>
        <v>4</v>
      </c>
      <c r="E6" s="66">
        <v>2245</v>
      </c>
      <c r="F6" s="66"/>
      <c r="G6" t="s">
        <v>103</v>
      </c>
    </row>
    <row r="7" spans="2:7">
      <c r="B7" s="66" t="str">
        <f>IF(OR(C7&gt;0,D7&gt;0),"ДА","НЕТ")</f>
        <v>НЕТ</v>
      </c>
      <c r="C7" s="66">
        <f>'32 2250'!E9</f>
        <v>0</v>
      </c>
      <c r="D7" s="66">
        <f>'32 2250'!E31</f>
        <v>0</v>
      </c>
      <c r="E7" s="106">
        <v>2250</v>
      </c>
      <c r="F7" s="66">
        <v>13</v>
      </c>
      <c r="G7" t="s">
        <v>171</v>
      </c>
    </row>
    <row r="8" spans="2:7">
      <c r="B8" s="66" t="str">
        <f>IF(C8&gt;0,"ДА","НЕТ")</f>
        <v>НЕТ</v>
      </c>
      <c r="C8" s="66">
        <f>'32 2250'!G30</f>
        <v>0</v>
      </c>
      <c r="D8" s="66" t="s">
        <v>92</v>
      </c>
      <c r="E8" s="106"/>
      <c r="F8" s="66">
        <v>13</v>
      </c>
      <c r="G8" t="s">
        <v>172</v>
      </c>
    </row>
    <row r="9" spans="2:7">
      <c r="B9" s="66" t="str">
        <f>IF(OR(C9&gt;0,D9&gt;0),"ДА","НЕТ")</f>
        <v>НЕТ</v>
      </c>
      <c r="C9" s="66">
        <f>'32 2260'!F9</f>
        <v>0</v>
      </c>
      <c r="D9" s="66">
        <f>'32 2260'!F31</f>
        <v>0</v>
      </c>
      <c r="E9" s="106">
        <v>2260</v>
      </c>
      <c r="F9" s="66">
        <v>14</v>
      </c>
      <c r="G9" t="s">
        <v>171</v>
      </c>
    </row>
    <row r="10" spans="2:7">
      <c r="B10" s="66" t="str">
        <f>IF(C10&gt;0,"ДА","НЕТ")</f>
        <v>НЕТ</v>
      </c>
      <c r="C10" s="66">
        <f>'32 2260'!I30</f>
        <v>0</v>
      </c>
      <c r="D10" s="66" t="s">
        <v>92</v>
      </c>
      <c r="E10" s="106"/>
      <c r="F10" s="66">
        <v>14</v>
      </c>
      <c r="G10" t="s">
        <v>172</v>
      </c>
    </row>
    <row r="11" spans="2:7">
      <c r="B11" s="66" t="str">
        <f>IF(C11=D11,"НЕТ","ДА")</f>
        <v>НЕТ</v>
      </c>
      <c r="C11" s="66">
        <f>'32 2245'!N13</f>
        <v>0</v>
      </c>
      <c r="D11" s="66">
        <f>'ф.306 т.5503'!C23</f>
        <v>0</v>
      </c>
      <c r="E11" s="66" t="s">
        <v>236</v>
      </c>
      <c r="F11" s="66">
        <v>22</v>
      </c>
      <c r="G11" t="s">
        <v>237</v>
      </c>
    </row>
    <row r="12" spans="2:7">
      <c r="B12" s="66" t="str">
        <f>IF(C12=D12,"НЕТ","ДА")</f>
        <v>НЕТ</v>
      </c>
      <c r="C12" s="66">
        <f>'32 2245'!C13</f>
        <v>0</v>
      </c>
      <c r="D12" s="66">
        <f>'ф.306 т.5503'!C22</f>
        <v>0</v>
      </c>
      <c r="E12" s="66" t="s">
        <v>236</v>
      </c>
      <c r="F12" s="66">
        <v>22</v>
      </c>
      <c r="G12" t="s">
        <v>238</v>
      </c>
    </row>
    <row r="13" spans="2:7">
      <c r="B13" s="66" t="str">
        <f>IF(ABS(C13-D13) &gt; 2,"ДА","НЕТ")</f>
        <v>НЕТ</v>
      </c>
      <c r="C13" s="66">
        <f>'32 2210'!$A$8+'32 2210'!$B$8+'32 2210'!$G$8+'32 2210'!$H$8*2+'32 2210'!$I$8*3</f>
        <v>76</v>
      </c>
      <c r="D13" s="66">
        <f>'32 2245'!$C$9+'32 2245'!$C$13</f>
        <v>76</v>
      </c>
      <c r="E13" s="66" t="s">
        <v>99</v>
      </c>
      <c r="F13" s="66">
        <v>24</v>
      </c>
      <c r="G13" t="s">
        <v>87</v>
      </c>
    </row>
    <row r="14" spans="2:7">
      <c r="B14" s="66" t="str">
        <f>IF(ABS(C14-D14) &gt; 2,"ДА","НЕТ")</f>
        <v>ДА</v>
      </c>
      <c r="C14" s="105">
        <f>'32 2210'!$A$8+'32 2210'!$B$8+'32 2200'!C10</f>
        <v>76</v>
      </c>
      <c r="D14" s="105">
        <f>'32 2110'!$H$11-'32 2110'!$I$11+'32 2210'!$J$8</f>
        <v>1555</v>
      </c>
      <c r="E14" s="105" t="s">
        <v>101</v>
      </c>
      <c r="F14" s="105">
        <v>24</v>
      </c>
      <c r="G14" t="s">
        <v>88</v>
      </c>
    </row>
  </sheetData>
  <mergeCells count="2">
    <mergeCell ref="E9:E10"/>
    <mergeCell ref="E7:E8"/>
  </mergeCells>
  <conditionalFormatting sqref="B2:B12">
    <cfRule type="cellIs" dxfId="1" priority="12" operator="equal">
      <formula>"ДА"</formula>
    </cfRule>
  </conditionalFormatting>
  <conditionalFormatting sqref="B13:B14">
    <cfRule type="cellIs" dxfId="0" priority="11" operator="equal">
      <formula>"ДА"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7" sqref="G7:G9"/>
    </sheetView>
  </sheetViews>
  <sheetFormatPr defaultRowHeight="12.75"/>
  <cols>
    <col min="1" max="1" width="5.28515625" customWidth="1"/>
    <col min="2" max="3" width="13.5703125" customWidth="1"/>
    <col min="4" max="4" width="18" customWidth="1"/>
    <col min="5" max="5" width="16.42578125" customWidth="1"/>
    <col min="6" max="6" width="16.85546875" customWidth="1"/>
    <col min="7" max="7" width="22.42578125" customWidth="1"/>
    <col min="8" max="8" width="12.42578125" customWidth="1"/>
    <col min="9" max="9" width="17.85546875" customWidth="1"/>
    <col min="10" max="10" width="14.140625" customWidth="1"/>
    <col min="11" max="11" width="18.42578125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30">
        <v>2110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52" t="s">
        <v>20</v>
      </c>
      <c r="B6" s="46" t="s">
        <v>74</v>
      </c>
      <c r="C6" s="46"/>
      <c r="D6" s="46"/>
      <c r="E6" s="46"/>
      <c r="F6" s="46"/>
      <c r="G6" s="46"/>
      <c r="H6" s="46"/>
      <c r="I6" s="46"/>
      <c r="J6" s="46"/>
      <c r="K6" s="46"/>
    </row>
    <row r="7" spans="1:11" ht="25.5" customHeight="1">
      <c r="A7" s="61"/>
      <c r="B7" s="47" t="s">
        <v>75</v>
      </c>
      <c r="C7" s="48"/>
      <c r="D7" s="48"/>
      <c r="E7" s="48"/>
      <c r="F7" s="49"/>
      <c r="G7" s="50" t="s">
        <v>76</v>
      </c>
      <c r="H7" s="47" t="s">
        <v>77</v>
      </c>
      <c r="I7" s="48"/>
      <c r="J7" s="48"/>
      <c r="K7" s="49"/>
    </row>
    <row r="8" spans="1:11">
      <c r="A8" s="61"/>
      <c r="B8" s="50" t="s">
        <v>78</v>
      </c>
      <c r="C8" s="50" t="s">
        <v>79</v>
      </c>
      <c r="D8" s="50" t="s">
        <v>80</v>
      </c>
      <c r="E8" s="50" t="s">
        <v>81</v>
      </c>
      <c r="F8" s="50" t="s">
        <v>82</v>
      </c>
      <c r="G8" s="51"/>
      <c r="H8" s="52" t="s">
        <v>78</v>
      </c>
      <c r="I8" s="53" t="s">
        <v>83</v>
      </c>
      <c r="J8" s="54"/>
      <c r="K8" s="55"/>
    </row>
    <row r="9" spans="1:11" ht="48">
      <c r="A9" s="62"/>
      <c r="B9" s="56"/>
      <c r="C9" s="56"/>
      <c r="D9" s="56"/>
      <c r="E9" s="57"/>
      <c r="F9" s="56"/>
      <c r="G9" s="56"/>
      <c r="H9" s="58"/>
      <c r="I9" s="12" t="s">
        <v>84</v>
      </c>
      <c r="J9" s="12" t="s">
        <v>85</v>
      </c>
      <c r="K9" s="59" t="s">
        <v>86</v>
      </c>
    </row>
    <row r="10" spans="1:11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</row>
    <row r="11" spans="1:11">
      <c r="A11" s="17">
        <v>1</v>
      </c>
      <c r="B11" s="10">
        <v>2019</v>
      </c>
      <c r="C11" s="10">
        <v>1771</v>
      </c>
      <c r="D11" s="10">
        <v>96</v>
      </c>
      <c r="E11" s="10">
        <v>21</v>
      </c>
      <c r="F11" s="10">
        <v>125</v>
      </c>
      <c r="G11" s="10">
        <v>56</v>
      </c>
      <c r="H11" s="10">
        <v>1676</v>
      </c>
      <c r="I11" s="10">
        <v>123</v>
      </c>
      <c r="J11" s="10">
        <v>1</v>
      </c>
      <c r="K11" s="10">
        <v>124</v>
      </c>
    </row>
  </sheetData>
  <mergeCells count="12">
    <mergeCell ref="H8:H9"/>
    <mergeCell ref="I8:K8"/>
    <mergeCell ref="A6:A9"/>
    <mergeCell ref="B6:K6"/>
    <mergeCell ref="B7:F7"/>
    <mergeCell ref="G7:G9"/>
    <mergeCell ref="H7:K7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O6" sqref="O6"/>
    </sheetView>
  </sheetViews>
  <sheetFormatPr defaultRowHeight="12.75"/>
  <cols>
    <col min="1" max="5" width="11.140625" customWidth="1"/>
    <col min="6" max="6" width="10.5703125" customWidth="1"/>
    <col min="7" max="7" width="8.85546875" customWidth="1"/>
    <col min="8" max="8" width="7.7109375" customWidth="1"/>
    <col min="9" max="9" width="9.85546875" customWidth="1"/>
    <col min="10" max="10" width="11.85546875" customWidth="1"/>
    <col min="11" max="12" width="11.140625" customWidth="1"/>
    <col min="13" max="13" width="11.7109375" customWidth="1"/>
    <col min="14" max="14" width="11.140625" customWidth="1"/>
    <col min="15" max="15" width="13" customWidth="1"/>
  </cols>
  <sheetData>
    <row r="1" spans="1:15" ht="15.75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3" t="s">
        <v>18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3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25">
        <v>2210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27.5">
      <c r="A6" s="7" t="s">
        <v>14</v>
      </c>
      <c r="B6" s="7" t="s">
        <v>1</v>
      </c>
      <c r="C6" s="7" t="s">
        <v>15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16</v>
      </c>
      <c r="M6" s="7" t="s">
        <v>12</v>
      </c>
      <c r="N6" s="7" t="s">
        <v>17</v>
      </c>
      <c r="O6" s="7" t="s">
        <v>13</v>
      </c>
    </row>
    <row r="7" spans="1:15">
      <c r="A7" s="8" t="s">
        <v>0</v>
      </c>
      <c r="B7" s="8" t="s">
        <v>2</v>
      </c>
      <c r="C7" s="9" t="s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</row>
    <row r="8" spans="1:15">
      <c r="A8" s="26">
        <v>73</v>
      </c>
      <c r="B8" s="26">
        <v>3</v>
      </c>
      <c r="C8" s="27"/>
      <c r="D8" s="27"/>
      <c r="E8" s="27">
        <v>54</v>
      </c>
      <c r="F8" s="27"/>
      <c r="G8" s="27"/>
      <c r="H8" s="27"/>
      <c r="I8" s="27"/>
      <c r="J8" s="27">
        <v>2</v>
      </c>
      <c r="K8" s="27"/>
      <c r="L8" s="27"/>
      <c r="M8" s="27"/>
      <c r="N8" s="27">
        <v>6</v>
      </c>
      <c r="O8" s="27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D13" sqref="D13"/>
    </sheetView>
  </sheetViews>
  <sheetFormatPr defaultRowHeight="12.75"/>
  <cols>
    <col min="1" max="1" width="30.140625" customWidth="1"/>
  </cols>
  <sheetData>
    <row r="1" spans="1:1" ht="15.75">
      <c r="A1" s="2"/>
    </row>
    <row r="2" spans="1:1">
      <c r="A2" s="3" t="s">
        <v>95</v>
      </c>
    </row>
    <row r="3" spans="1:1">
      <c r="A3" s="5"/>
    </row>
    <row r="4" spans="1:1">
      <c r="A4" s="3"/>
    </row>
    <row r="5" spans="1:1">
      <c r="A5" s="25">
        <v>2215</v>
      </c>
    </row>
    <row r="6" spans="1:1" ht="63.75">
      <c r="A6" s="7" t="s">
        <v>96</v>
      </c>
    </row>
    <row r="7" spans="1:1">
      <c r="A7" s="8" t="s">
        <v>0</v>
      </c>
    </row>
    <row r="8" spans="1:1">
      <c r="A8" s="69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A12" sqref="A12"/>
    </sheetView>
  </sheetViews>
  <sheetFormatPr defaultRowHeight="12.75"/>
  <cols>
    <col min="1" max="1" width="39.28515625" customWidth="1"/>
    <col min="2" max="2" width="6.7109375" customWidth="1"/>
    <col min="3" max="3" width="14.5703125" customWidth="1"/>
    <col min="4" max="4" width="13.7109375" customWidth="1"/>
    <col min="5" max="6" width="14.28515625" customWidth="1"/>
    <col min="7" max="7" width="14" customWidth="1"/>
  </cols>
  <sheetData>
    <row r="1" spans="1:7" ht="15.75">
      <c r="A1" s="28"/>
      <c r="B1" s="29"/>
      <c r="C1" s="29"/>
      <c r="D1" s="29"/>
      <c r="E1" s="29"/>
      <c r="F1" s="29"/>
      <c r="G1" s="29"/>
    </row>
    <row r="2" spans="1:7">
      <c r="A2" s="29" t="s">
        <v>41</v>
      </c>
      <c r="B2" s="29"/>
      <c r="C2" s="29"/>
      <c r="D2" s="29"/>
      <c r="E2" s="29"/>
      <c r="F2" s="29"/>
      <c r="G2" s="29"/>
    </row>
    <row r="3" spans="1:7">
      <c r="A3" s="29"/>
      <c r="B3" s="29"/>
      <c r="C3" s="29"/>
      <c r="D3" s="29"/>
      <c r="E3" s="29"/>
      <c r="F3" s="29"/>
      <c r="G3" s="29"/>
    </row>
    <row r="4" spans="1:7">
      <c r="A4" s="29"/>
      <c r="B4" s="29"/>
      <c r="C4" s="29"/>
      <c r="D4" s="29"/>
      <c r="E4" s="29"/>
      <c r="F4" s="29"/>
      <c r="G4" s="29"/>
    </row>
    <row r="5" spans="1:7">
      <c r="A5" s="30">
        <v>2200</v>
      </c>
      <c r="B5" s="29"/>
      <c r="C5" s="29"/>
      <c r="D5" s="29"/>
      <c r="E5" s="29"/>
      <c r="F5" s="29"/>
      <c r="G5" s="29"/>
    </row>
    <row r="6" spans="1:7">
      <c r="A6" s="31" t="s">
        <v>42</v>
      </c>
      <c r="B6" s="32" t="s">
        <v>20</v>
      </c>
      <c r="C6" s="33" t="s">
        <v>43</v>
      </c>
      <c r="D6" s="34"/>
      <c r="E6" s="34"/>
      <c r="F6" s="34"/>
      <c r="G6" s="34"/>
    </row>
    <row r="7" spans="1:7" ht="51">
      <c r="A7" s="35"/>
      <c r="B7" s="36"/>
      <c r="C7" s="37" t="s">
        <v>44</v>
      </c>
      <c r="D7" s="37" t="s">
        <v>45</v>
      </c>
      <c r="E7" s="37" t="s">
        <v>46</v>
      </c>
      <c r="F7" s="37" t="s">
        <v>47</v>
      </c>
      <c r="G7" s="37" t="s">
        <v>48</v>
      </c>
    </row>
    <row r="8" spans="1:7">
      <c r="A8" s="38" t="s">
        <v>49</v>
      </c>
      <c r="B8" s="39">
        <v>1</v>
      </c>
      <c r="C8" s="40">
        <v>3</v>
      </c>
      <c r="D8" s="40">
        <v>2</v>
      </c>
      <c r="E8" s="40">
        <v>1</v>
      </c>
      <c r="F8" s="40"/>
      <c r="G8" s="40"/>
    </row>
    <row r="9" spans="1:7" ht="25.5">
      <c r="A9" s="38" t="s">
        <v>50</v>
      </c>
      <c r="B9" s="39" t="s">
        <v>51</v>
      </c>
      <c r="C9" s="40">
        <v>1</v>
      </c>
      <c r="D9" s="40"/>
      <c r="E9" s="40">
        <v>1</v>
      </c>
      <c r="F9" s="40"/>
      <c r="G9" s="40"/>
    </row>
    <row r="10" spans="1:7" ht="25.5">
      <c r="A10" s="38" t="s">
        <v>52</v>
      </c>
      <c r="B10" s="39" t="s">
        <v>53</v>
      </c>
      <c r="C10" s="40"/>
      <c r="D10" s="40"/>
      <c r="E10" s="40"/>
      <c r="F10" s="40"/>
      <c r="G10" s="40"/>
    </row>
    <row r="11" spans="1:7" ht="25.5">
      <c r="A11" s="38" t="s">
        <v>54</v>
      </c>
      <c r="B11" s="39" t="s">
        <v>55</v>
      </c>
      <c r="C11" s="40"/>
      <c r="D11" s="40"/>
      <c r="E11" s="40"/>
      <c r="F11" s="40"/>
      <c r="G11" s="40"/>
    </row>
    <row r="12" spans="1:7" ht="25.5">
      <c r="A12" s="38" t="s">
        <v>56</v>
      </c>
      <c r="B12" s="39">
        <v>2</v>
      </c>
      <c r="C12" s="40">
        <v>3</v>
      </c>
      <c r="D12" s="40">
        <v>2</v>
      </c>
      <c r="E12" s="40">
        <v>1</v>
      </c>
      <c r="F12" s="40"/>
      <c r="G12" s="40"/>
    </row>
    <row r="13" spans="1:7">
      <c r="A13" s="38" t="s">
        <v>57</v>
      </c>
      <c r="B13" s="39" t="s">
        <v>58</v>
      </c>
      <c r="C13" s="40">
        <v>3</v>
      </c>
      <c r="D13" s="40">
        <v>2</v>
      </c>
      <c r="E13" s="40">
        <v>1</v>
      </c>
      <c r="F13" s="40"/>
      <c r="G13" s="40"/>
    </row>
    <row r="14" spans="1:7">
      <c r="A14" s="38" t="s">
        <v>59</v>
      </c>
      <c r="B14" s="39" t="s">
        <v>60</v>
      </c>
      <c r="C14" s="40"/>
      <c r="D14" s="40"/>
      <c r="E14" s="40"/>
      <c r="F14" s="40"/>
      <c r="G14" s="40"/>
    </row>
    <row r="15" spans="1:7">
      <c r="A15" s="38" t="s">
        <v>61</v>
      </c>
      <c r="B15" s="39" t="s">
        <v>62</v>
      </c>
      <c r="C15" s="40"/>
      <c r="D15" s="40"/>
      <c r="E15" s="40"/>
      <c r="F15" s="40"/>
      <c r="G15" s="40"/>
    </row>
    <row r="16" spans="1:7" ht="38.25">
      <c r="A16" s="38" t="s">
        <v>63</v>
      </c>
      <c r="B16" s="39">
        <v>3</v>
      </c>
      <c r="C16" s="40"/>
      <c r="D16" s="40"/>
      <c r="E16" s="40"/>
      <c r="F16" s="40"/>
      <c r="G16" s="40"/>
    </row>
    <row r="17" spans="1:7">
      <c r="A17" s="38" t="s">
        <v>64</v>
      </c>
      <c r="B17" s="39" t="s">
        <v>65</v>
      </c>
      <c r="C17" s="40"/>
      <c r="D17" s="40"/>
      <c r="E17" s="40"/>
      <c r="F17" s="40"/>
      <c r="G17" s="40"/>
    </row>
    <row r="18" spans="1:7">
      <c r="A18" s="38" t="s">
        <v>59</v>
      </c>
      <c r="B18" s="39" t="s">
        <v>66</v>
      </c>
      <c r="C18" s="40"/>
      <c r="D18" s="40"/>
      <c r="E18" s="40"/>
      <c r="F18" s="40"/>
      <c r="G18" s="40"/>
    </row>
    <row r="19" spans="1:7">
      <c r="A19" s="38" t="s">
        <v>67</v>
      </c>
      <c r="B19" s="39" t="s">
        <v>68</v>
      </c>
      <c r="C19" s="40">
        <v>2</v>
      </c>
      <c r="D19" s="40">
        <v>1</v>
      </c>
      <c r="E19" s="40">
        <v>1</v>
      </c>
      <c r="F19" s="40"/>
      <c r="G19" s="40"/>
    </row>
    <row r="20" spans="1:7">
      <c r="A20" s="41" t="s">
        <v>61</v>
      </c>
      <c r="B20" s="42" t="s">
        <v>69</v>
      </c>
      <c r="C20" s="43"/>
      <c r="D20" s="43"/>
      <c r="E20" s="43"/>
      <c r="F20" s="43"/>
      <c r="G20" s="43"/>
    </row>
  </sheetData>
  <mergeCells count="3">
    <mergeCell ref="A6:A7"/>
    <mergeCell ref="B6:B7"/>
    <mergeCell ref="C6:G6"/>
  </mergeCells>
  <phoneticPr fontId="0" type="noConversion"/>
  <pageMargins left="0.75" right="0.75" top="1" bottom="1" header="0.5" footer="0.5"/>
  <headerFooter alignWithMargins="0"/>
  <ignoredErrors>
    <ignoredError sqref="B18:B19 B1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3" sqref="N13"/>
    </sheetView>
  </sheetViews>
  <sheetFormatPr defaultRowHeight="12.75"/>
  <cols>
    <col min="1" max="1" width="29.28515625" customWidth="1"/>
    <col min="11" max="12" width="12.42578125" customWidth="1"/>
    <col min="13" max="13" width="16.85546875" customWidth="1"/>
    <col min="14" max="14" width="14" customWidth="1"/>
  </cols>
  <sheetData>
    <row r="1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30">
        <v>2245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6.25" customHeight="1">
      <c r="A6" s="19" t="s">
        <v>19</v>
      </c>
      <c r="B6" s="21" t="s">
        <v>20</v>
      </c>
      <c r="C6" s="67" t="s">
        <v>21</v>
      </c>
      <c r="D6" s="22" t="s">
        <v>22</v>
      </c>
      <c r="E6" s="22"/>
      <c r="F6" s="22"/>
      <c r="G6" s="22"/>
      <c r="H6" s="22"/>
      <c r="I6" s="22"/>
      <c r="J6" s="22"/>
      <c r="K6" s="22"/>
      <c r="L6" s="12"/>
      <c r="M6" s="23" t="s">
        <v>23</v>
      </c>
      <c r="N6" s="24"/>
    </row>
    <row r="7" spans="1:14" ht="51">
      <c r="A7" s="20"/>
      <c r="B7" s="21"/>
      <c r="C7" s="68"/>
      <c r="D7" s="13" t="s">
        <v>24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29</v>
      </c>
      <c r="J7" s="13" t="s">
        <v>30</v>
      </c>
      <c r="K7" s="14" t="s">
        <v>31</v>
      </c>
      <c r="L7" s="14" t="s">
        <v>32</v>
      </c>
      <c r="M7" s="15" t="s">
        <v>33</v>
      </c>
      <c r="N7" s="16" t="s">
        <v>71</v>
      </c>
    </row>
    <row r="8" spans="1:14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</row>
    <row r="9" spans="1:14">
      <c r="A9" s="18" t="s">
        <v>34</v>
      </c>
      <c r="B9" s="39">
        <v>1</v>
      </c>
      <c r="C9" s="18">
        <v>76</v>
      </c>
      <c r="D9" s="18"/>
      <c r="E9" s="18"/>
      <c r="F9" s="18"/>
      <c r="G9" s="18">
        <v>1</v>
      </c>
      <c r="H9" s="18">
        <v>2</v>
      </c>
      <c r="I9" s="18">
        <v>15</v>
      </c>
      <c r="J9" s="18">
        <v>35</v>
      </c>
      <c r="K9" s="18">
        <v>19</v>
      </c>
      <c r="L9" s="18">
        <v>4</v>
      </c>
      <c r="M9" s="18">
        <v>4</v>
      </c>
      <c r="N9" s="18"/>
    </row>
    <row r="10" spans="1:14">
      <c r="A10" s="18" t="s">
        <v>35</v>
      </c>
      <c r="B10" s="39" t="s">
        <v>51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8" t="s">
        <v>36</v>
      </c>
      <c r="B11" s="39" t="s">
        <v>72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>
      <c r="A12" s="18" t="s">
        <v>37</v>
      </c>
      <c r="B12" s="39" t="s">
        <v>38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>
      <c r="A13" s="18" t="s">
        <v>39</v>
      </c>
      <c r="B13" s="39">
        <v>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5.5">
      <c r="A14" s="44" t="s">
        <v>40</v>
      </c>
      <c r="B14" s="45" t="s">
        <v>58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</sheetData>
  <mergeCells count="5">
    <mergeCell ref="A6:A7"/>
    <mergeCell ref="B6:B7"/>
    <mergeCell ref="C6:C7"/>
    <mergeCell ref="D6:K6"/>
    <mergeCell ref="M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A25" sqref="A25"/>
    </sheetView>
  </sheetViews>
  <sheetFormatPr defaultRowHeight="12.75"/>
  <cols>
    <col min="1" max="1" width="49.7109375" customWidth="1"/>
    <col min="2" max="2" width="7.7109375" style="63" customWidth="1"/>
    <col min="3" max="3" width="12.7109375" customWidth="1"/>
    <col min="4" max="4" width="11.85546875" customWidth="1"/>
    <col min="6" max="6" width="15.28515625" customWidth="1"/>
    <col min="7" max="7" width="11.28515625" customWidth="1"/>
  </cols>
  <sheetData>
    <row r="1" spans="1:7">
      <c r="A1" s="4"/>
      <c r="B1" s="77"/>
      <c r="C1" s="4"/>
      <c r="D1" s="4"/>
      <c r="E1" s="4"/>
      <c r="F1" s="4"/>
      <c r="G1" s="4"/>
    </row>
    <row r="2" spans="1:7">
      <c r="A2" s="4" t="s">
        <v>104</v>
      </c>
      <c r="B2" s="77"/>
      <c r="C2" s="4"/>
      <c r="D2" s="4"/>
      <c r="E2" s="4"/>
      <c r="F2" s="4"/>
      <c r="G2" s="4"/>
    </row>
    <row r="3" spans="1:7">
      <c r="A3" s="4"/>
      <c r="B3" s="77"/>
      <c r="C3" s="4"/>
      <c r="D3" s="4"/>
      <c r="E3" s="4"/>
      <c r="F3" s="4"/>
      <c r="G3" s="4"/>
    </row>
    <row r="4" spans="1:7">
      <c r="A4" s="4"/>
      <c r="B4" s="77"/>
      <c r="C4" s="4"/>
      <c r="D4" s="4"/>
      <c r="E4" s="4"/>
      <c r="F4" s="4"/>
      <c r="G4" s="4"/>
    </row>
    <row r="5" spans="1:7">
      <c r="A5" s="30">
        <v>2250</v>
      </c>
      <c r="B5" s="77"/>
      <c r="C5" s="4"/>
      <c r="D5" s="4"/>
      <c r="E5" s="4"/>
      <c r="F5" s="4"/>
      <c r="G5" s="4"/>
    </row>
    <row r="6" spans="1:7">
      <c r="A6" s="67" t="s">
        <v>105</v>
      </c>
      <c r="B6" s="67" t="s">
        <v>20</v>
      </c>
      <c r="C6" s="70" t="s">
        <v>106</v>
      </c>
      <c r="D6" s="70" t="s">
        <v>107</v>
      </c>
      <c r="E6" s="22" t="s">
        <v>108</v>
      </c>
      <c r="F6" s="22"/>
      <c r="G6" s="71" t="s">
        <v>39</v>
      </c>
    </row>
    <row r="7" spans="1:7" ht="25.5">
      <c r="A7" s="72"/>
      <c r="B7" s="72"/>
      <c r="C7" s="73"/>
      <c r="D7" s="73"/>
      <c r="E7" s="14" t="s">
        <v>78</v>
      </c>
      <c r="F7" s="14" t="s">
        <v>109</v>
      </c>
      <c r="G7" s="71"/>
    </row>
    <row r="8" spans="1:7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</row>
    <row r="9" spans="1:7">
      <c r="A9" s="75" t="s">
        <v>110</v>
      </c>
      <c r="B9" s="39" t="s">
        <v>0</v>
      </c>
      <c r="C9" s="18"/>
      <c r="D9" s="18"/>
      <c r="E9" s="18"/>
      <c r="F9" s="18"/>
      <c r="G9" s="18"/>
    </row>
    <row r="10" spans="1:7" ht="25.5">
      <c r="A10" s="75" t="s">
        <v>111</v>
      </c>
      <c r="B10" s="39" t="s">
        <v>51</v>
      </c>
      <c r="C10" s="18" t="s">
        <v>112</v>
      </c>
      <c r="D10" s="18"/>
      <c r="E10" s="18"/>
      <c r="F10" s="18"/>
      <c r="G10" s="18"/>
    </row>
    <row r="11" spans="1:7">
      <c r="A11" s="75" t="s">
        <v>113</v>
      </c>
      <c r="B11" s="39" t="s">
        <v>53</v>
      </c>
      <c r="C11" s="18" t="s">
        <v>114</v>
      </c>
      <c r="D11" s="18"/>
      <c r="E11" s="18"/>
      <c r="F11" s="18"/>
      <c r="G11" s="18"/>
    </row>
    <row r="12" spans="1:7">
      <c r="A12" s="75" t="s">
        <v>115</v>
      </c>
      <c r="B12" s="39" t="s">
        <v>55</v>
      </c>
      <c r="C12" s="18" t="s">
        <v>116</v>
      </c>
      <c r="D12" s="18"/>
      <c r="E12" s="18"/>
      <c r="F12" s="18"/>
      <c r="G12" s="18"/>
    </row>
    <row r="13" spans="1:7">
      <c r="A13" s="75" t="s">
        <v>117</v>
      </c>
      <c r="B13" s="39" t="s">
        <v>118</v>
      </c>
      <c r="C13" s="18" t="s">
        <v>119</v>
      </c>
      <c r="D13" s="18"/>
      <c r="E13" s="18"/>
      <c r="F13" s="18"/>
      <c r="G13" s="18"/>
    </row>
    <row r="14" spans="1:7">
      <c r="A14" s="75" t="s">
        <v>120</v>
      </c>
      <c r="B14" s="39" t="s">
        <v>121</v>
      </c>
      <c r="C14" s="18" t="s">
        <v>122</v>
      </c>
      <c r="D14" s="18"/>
      <c r="E14" s="18"/>
      <c r="F14" s="18"/>
      <c r="G14" s="18"/>
    </row>
    <row r="15" spans="1:7" ht="25.5">
      <c r="A15" s="75" t="s">
        <v>123</v>
      </c>
      <c r="B15" s="39" t="s">
        <v>124</v>
      </c>
      <c r="C15" s="18" t="s">
        <v>125</v>
      </c>
      <c r="D15" s="18"/>
      <c r="E15" s="18"/>
      <c r="F15" s="18"/>
      <c r="G15" s="18"/>
    </row>
    <row r="16" spans="1:7">
      <c r="A16" s="75" t="s">
        <v>126</v>
      </c>
      <c r="B16" s="39" t="s">
        <v>127</v>
      </c>
      <c r="C16" s="18" t="s">
        <v>128</v>
      </c>
      <c r="D16" s="18"/>
      <c r="E16" s="18"/>
      <c r="F16" s="18"/>
      <c r="G16" s="18"/>
    </row>
    <row r="17" spans="1:7" ht="25.5">
      <c r="A17" s="75" t="s">
        <v>129</v>
      </c>
      <c r="B17" s="39" t="s">
        <v>130</v>
      </c>
      <c r="C17" s="18" t="s">
        <v>131</v>
      </c>
      <c r="D17" s="18"/>
      <c r="E17" s="18"/>
      <c r="F17" s="18"/>
      <c r="G17" s="18"/>
    </row>
    <row r="18" spans="1:7" ht="17.25" customHeight="1">
      <c r="A18" s="75" t="s">
        <v>132</v>
      </c>
      <c r="B18" s="39" t="s">
        <v>133</v>
      </c>
      <c r="C18" s="18" t="s">
        <v>134</v>
      </c>
      <c r="D18" s="18"/>
      <c r="E18" s="18"/>
      <c r="F18" s="18"/>
      <c r="G18" s="18"/>
    </row>
    <row r="19" spans="1:7">
      <c r="A19" s="75" t="s">
        <v>135</v>
      </c>
      <c r="B19" s="39" t="s">
        <v>136</v>
      </c>
      <c r="C19" s="18" t="s">
        <v>137</v>
      </c>
      <c r="D19" s="18"/>
      <c r="E19" s="18"/>
      <c r="F19" s="18"/>
      <c r="G19" s="18"/>
    </row>
    <row r="20" spans="1:7">
      <c r="A20" s="75" t="s">
        <v>138</v>
      </c>
      <c r="B20" s="39" t="s">
        <v>139</v>
      </c>
      <c r="C20" s="18" t="s">
        <v>140</v>
      </c>
      <c r="D20" s="18"/>
      <c r="E20" s="18"/>
      <c r="F20" s="18"/>
      <c r="G20" s="18"/>
    </row>
    <row r="21" spans="1:7">
      <c r="A21" s="75" t="s">
        <v>141</v>
      </c>
      <c r="B21" s="39" t="s">
        <v>142</v>
      </c>
      <c r="C21" s="18" t="s">
        <v>143</v>
      </c>
      <c r="D21" s="18"/>
      <c r="E21" s="18"/>
      <c r="F21" s="18"/>
      <c r="G21" s="18"/>
    </row>
    <row r="22" spans="1:7" ht="25.5">
      <c r="A22" s="75" t="s">
        <v>144</v>
      </c>
      <c r="B22" s="39" t="s">
        <v>145</v>
      </c>
      <c r="C22" s="18" t="s">
        <v>146</v>
      </c>
      <c r="D22" s="18"/>
      <c r="E22" s="18"/>
      <c r="F22" s="18"/>
      <c r="G22" s="18"/>
    </row>
    <row r="23" spans="1:7">
      <c r="A23" s="75" t="s">
        <v>147</v>
      </c>
      <c r="B23" s="39" t="s">
        <v>148</v>
      </c>
      <c r="C23" s="18" t="s">
        <v>149</v>
      </c>
      <c r="D23" s="18"/>
      <c r="E23" s="18"/>
      <c r="F23" s="18"/>
      <c r="G23" s="18"/>
    </row>
    <row r="24" spans="1:7">
      <c r="A24" s="75" t="s">
        <v>150</v>
      </c>
      <c r="B24" s="39" t="s">
        <v>151</v>
      </c>
      <c r="C24" s="18" t="s">
        <v>152</v>
      </c>
      <c r="D24" s="18"/>
      <c r="E24" s="18"/>
      <c r="F24" s="18"/>
      <c r="G24" s="18"/>
    </row>
    <row r="25" spans="1:7" ht="25.5">
      <c r="A25" s="75" t="s">
        <v>153</v>
      </c>
      <c r="B25" s="39" t="s">
        <v>154</v>
      </c>
      <c r="C25" s="18" t="s">
        <v>155</v>
      </c>
      <c r="D25" s="18"/>
      <c r="E25" s="18"/>
      <c r="F25" s="18"/>
      <c r="G25" s="18"/>
    </row>
    <row r="26" spans="1:7" ht="38.25">
      <c r="A26" s="75" t="s">
        <v>156</v>
      </c>
      <c r="B26" s="39" t="s">
        <v>157</v>
      </c>
      <c r="C26" s="18" t="s">
        <v>158</v>
      </c>
      <c r="D26" s="18"/>
      <c r="E26" s="18"/>
      <c r="F26" s="18"/>
      <c r="G26" s="18"/>
    </row>
    <row r="27" spans="1:7" ht="25.5">
      <c r="A27" s="75" t="s">
        <v>159</v>
      </c>
      <c r="B27" s="39" t="s">
        <v>160</v>
      </c>
      <c r="C27" s="18" t="s">
        <v>161</v>
      </c>
      <c r="D27" s="18"/>
      <c r="E27" s="18"/>
      <c r="F27" s="18"/>
      <c r="G27" s="18"/>
    </row>
    <row r="28" spans="1:7" ht="25.5">
      <c r="A28" s="75" t="s">
        <v>162</v>
      </c>
      <c r="B28" s="39" t="s">
        <v>163</v>
      </c>
      <c r="C28" s="18" t="s">
        <v>164</v>
      </c>
      <c r="D28" s="18"/>
      <c r="E28" s="18"/>
      <c r="F28" s="18"/>
      <c r="G28" s="18"/>
    </row>
    <row r="29" spans="1:7" ht="25.5">
      <c r="A29" s="75" t="s">
        <v>165</v>
      </c>
      <c r="B29" s="39" t="s">
        <v>166</v>
      </c>
      <c r="C29" s="18" t="s">
        <v>167</v>
      </c>
      <c r="D29" s="18"/>
      <c r="E29" s="18"/>
      <c r="F29" s="18"/>
      <c r="G29" s="18"/>
    </row>
    <row r="30" spans="1:7">
      <c r="A30" s="75" t="s">
        <v>168</v>
      </c>
      <c r="B30" s="39" t="s">
        <v>169</v>
      </c>
      <c r="C30" s="18"/>
      <c r="D30" s="18"/>
      <c r="E30" s="18"/>
      <c r="F30" s="18"/>
      <c r="G30" s="18"/>
    </row>
    <row r="31" spans="1:7">
      <c r="A31" s="76" t="s">
        <v>170</v>
      </c>
      <c r="B31" s="42" t="s">
        <v>2</v>
      </c>
      <c r="C31" s="10"/>
      <c r="D31" s="10"/>
      <c r="E31" s="10"/>
      <c r="F31" s="10"/>
      <c r="G31" s="10"/>
    </row>
  </sheetData>
  <mergeCells count="6">
    <mergeCell ref="A6:A7"/>
    <mergeCell ref="B6:B7"/>
    <mergeCell ref="C6:C7"/>
    <mergeCell ref="D6:D7"/>
    <mergeCell ref="E6:F6"/>
    <mergeCell ref="G6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30" sqref="I30"/>
    </sheetView>
  </sheetViews>
  <sheetFormatPr defaultRowHeight="12.75"/>
  <cols>
    <col min="1" max="1" width="38.5703125" customWidth="1"/>
    <col min="2" max="2" width="7.7109375" customWidth="1"/>
    <col min="3" max="3" width="12.7109375" customWidth="1"/>
    <col min="4" max="4" width="11.85546875" customWidth="1"/>
    <col min="5" max="5" width="18.28515625" customWidth="1"/>
    <col min="7" max="7" width="15.5703125" customWidth="1"/>
    <col min="8" max="8" width="13.28515625" customWidth="1"/>
    <col min="9" max="9" width="10.14062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 t="s">
        <v>173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78">
        <v>2260</v>
      </c>
      <c r="B5" s="4"/>
      <c r="C5" s="4"/>
      <c r="D5" s="4"/>
      <c r="E5" s="4"/>
      <c r="F5" s="4"/>
      <c r="G5" s="4"/>
      <c r="H5" s="4"/>
      <c r="I5" s="4"/>
    </row>
    <row r="6" spans="1:9">
      <c r="A6" s="67" t="s">
        <v>105</v>
      </c>
      <c r="B6" s="21" t="s">
        <v>20</v>
      </c>
      <c r="C6" s="21" t="s">
        <v>174</v>
      </c>
      <c r="D6" s="23" t="s">
        <v>107</v>
      </c>
      <c r="E6" s="79"/>
      <c r="F6" s="22" t="s">
        <v>108</v>
      </c>
      <c r="G6" s="22"/>
      <c r="H6" s="22"/>
      <c r="I6" s="22" t="s">
        <v>175</v>
      </c>
    </row>
    <row r="7" spans="1:9" ht="25.5">
      <c r="A7" s="72"/>
      <c r="B7" s="80"/>
      <c r="C7" s="80"/>
      <c r="D7" s="14" t="s">
        <v>78</v>
      </c>
      <c r="E7" s="11" t="s">
        <v>176</v>
      </c>
      <c r="F7" s="14" t="s">
        <v>78</v>
      </c>
      <c r="G7" s="11" t="s">
        <v>177</v>
      </c>
      <c r="H7" s="11" t="s">
        <v>178</v>
      </c>
      <c r="I7" s="22"/>
    </row>
    <row r="8" spans="1:9">
      <c r="A8" s="81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>
      <c r="A9" s="75" t="s">
        <v>179</v>
      </c>
      <c r="B9" s="74" t="s">
        <v>0</v>
      </c>
      <c r="C9" s="18"/>
      <c r="D9" s="18">
        <v>9</v>
      </c>
      <c r="E9" s="18">
        <v>4</v>
      </c>
      <c r="F9" s="18"/>
      <c r="G9" s="18"/>
      <c r="H9" s="18"/>
      <c r="I9" s="18"/>
    </row>
    <row r="10" spans="1:9" ht="25.5">
      <c r="A10" s="75" t="s">
        <v>180</v>
      </c>
      <c r="B10" s="74" t="s">
        <v>51</v>
      </c>
      <c r="C10" s="18" t="s">
        <v>181</v>
      </c>
      <c r="D10" s="18"/>
      <c r="E10" s="18"/>
      <c r="F10" s="18"/>
      <c r="G10" s="18"/>
      <c r="H10" s="18"/>
      <c r="I10" s="18"/>
    </row>
    <row r="11" spans="1:9">
      <c r="A11" s="75" t="s">
        <v>113</v>
      </c>
      <c r="B11" s="74" t="s">
        <v>53</v>
      </c>
      <c r="C11" s="18" t="s">
        <v>182</v>
      </c>
      <c r="D11" s="18"/>
      <c r="E11" s="18"/>
      <c r="F11" s="18"/>
      <c r="G11" s="18"/>
      <c r="H11" s="18"/>
      <c r="I11" s="18"/>
    </row>
    <row r="12" spans="1:9" ht="25.5">
      <c r="A12" s="75" t="s">
        <v>183</v>
      </c>
      <c r="B12" s="74" t="s">
        <v>55</v>
      </c>
      <c r="C12" s="18" t="s">
        <v>184</v>
      </c>
      <c r="D12" s="18">
        <v>14</v>
      </c>
      <c r="E12" s="18">
        <v>5</v>
      </c>
      <c r="F12" s="18"/>
      <c r="G12" s="18"/>
      <c r="H12" s="18"/>
      <c r="I12" s="18"/>
    </row>
    <row r="13" spans="1:9" ht="25.5">
      <c r="A13" s="75" t="s">
        <v>185</v>
      </c>
      <c r="B13" s="74" t="s">
        <v>118</v>
      </c>
      <c r="C13" s="18" t="s">
        <v>119</v>
      </c>
      <c r="D13" s="18">
        <v>4</v>
      </c>
      <c r="E13" s="18">
        <v>2</v>
      </c>
      <c r="F13" s="18"/>
      <c r="G13" s="18"/>
      <c r="H13" s="18"/>
      <c r="I13" s="18"/>
    </row>
    <row r="14" spans="1:9">
      <c r="A14" s="75" t="s">
        <v>120</v>
      </c>
      <c r="B14" s="74" t="s">
        <v>121</v>
      </c>
      <c r="C14" s="18" t="s">
        <v>122</v>
      </c>
      <c r="D14" s="18">
        <v>1</v>
      </c>
      <c r="E14" s="18"/>
      <c r="F14" s="18"/>
      <c r="G14" s="18"/>
      <c r="H14" s="18"/>
      <c r="I14" s="18"/>
    </row>
    <row r="15" spans="1:9" ht="25.5">
      <c r="A15" s="75" t="s">
        <v>186</v>
      </c>
      <c r="B15" s="74" t="s">
        <v>124</v>
      </c>
      <c r="C15" s="18" t="s">
        <v>125</v>
      </c>
      <c r="D15" s="18"/>
      <c r="E15" s="18"/>
      <c r="F15" s="18"/>
      <c r="G15" s="18"/>
      <c r="H15" s="18"/>
      <c r="I15" s="18"/>
    </row>
    <row r="16" spans="1:9" ht="25.5">
      <c r="A16" s="75" t="s">
        <v>126</v>
      </c>
      <c r="B16" s="74" t="s">
        <v>127</v>
      </c>
      <c r="C16" s="18" t="s">
        <v>128</v>
      </c>
      <c r="D16" s="18">
        <v>3</v>
      </c>
      <c r="E16" s="18">
        <v>1</v>
      </c>
      <c r="F16" s="18"/>
      <c r="G16" s="18"/>
      <c r="H16" s="18"/>
      <c r="I16" s="18"/>
    </row>
    <row r="17" spans="1:9" ht="25.5">
      <c r="A17" s="75" t="s">
        <v>187</v>
      </c>
      <c r="B17" s="74" t="s">
        <v>130</v>
      </c>
      <c r="C17" s="18" t="s">
        <v>188</v>
      </c>
      <c r="D17" s="18"/>
      <c r="E17" s="18"/>
      <c r="F17" s="18"/>
      <c r="G17" s="18"/>
      <c r="H17" s="18"/>
      <c r="I17" s="18"/>
    </row>
    <row r="18" spans="1:9" ht="25.5">
      <c r="A18" s="75" t="s">
        <v>189</v>
      </c>
      <c r="B18" s="74" t="s">
        <v>133</v>
      </c>
      <c r="C18" s="18" t="s">
        <v>190</v>
      </c>
      <c r="D18" s="18"/>
      <c r="E18" s="18"/>
      <c r="F18" s="18"/>
      <c r="G18" s="18"/>
      <c r="H18" s="18"/>
      <c r="I18" s="18"/>
    </row>
    <row r="19" spans="1:9">
      <c r="A19" s="75" t="s">
        <v>135</v>
      </c>
      <c r="B19" s="74" t="s">
        <v>136</v>
      </c>
      <c r="C19" s="18" t="s">
        <v>137</v>
      </c>
      <c r="D19" s="18"/>
      <c r="E19" s="18"/>
      <c r="F19" s="18"/>
      <c r="G19" s="18"/>
      <c r="H19" s="18"/>
      <c r="I19" s="18"/>
    </row>
    <row r="20" spans="1:9">
      <c r="A20" s="75" t="s">
        <v>191</v>
      </c>
      <c r="B20" s="74" t="s">
        <v>139</v>
      </c>
      <c r="C20" s="18" t="s">
        <v>140</v>
      </c>
      <c r="D20" s="18"/>
      <c r="E20" s="18"/>
      <c r="F20" s="18"/>
      <c r="G20" s="18"/>
      <c r="H20" s="18"/>
      <c r="I20" s="18"/>
    </row>
    <row r="21" spans="1:9">
      <c r="A21" s="75" t="s">
        <v>141</v>
      </c>
      <c r="B21" s="74" t="s">
        <v>142</v>
      </c>
      <c r="C21" s="18" t="s">
        <v>143</v>
      </c>
      <c r="D21" s="18"/>
      <c r="E21" s="18"/>
      <c r="F21" s="18"/>
      <c r="G21" s="18"/>
      <c r="H21" s="18"/>
      <c r="I21" s="18"/>
    </row>
    <row r="22" spans="1:9" ht="25.5">
      <c r="A22" s="75" t="s">
        <v>192</v>
      </c>
      <c r="B22" s="74" t="s">
        <v>145</v>
      </c>
      <c r="C22" s="18" t="s">
        <v>146</v>
      </c>
      <c r="D22" s="18"/>
      <c r="E22" s="18"/>
      <c r="F22" s="18"/>
      <c r="G22" s="18"/>
      <c r="H22" s="18"/>
      <c r="I22" s="18"/>
    </row>
    <row r="23" spans="1:9" ht="25.5">
      <c r="A23" s="75" t="s">
        <v>147</v>
      </c>
      <c r="B23" s="74" t="s">
        <v>148</v>
      </c>
      <c r="C23" s="18" t="s">
        <v>149</v>
      </c>
      <c r="D23" s="18"/>
      <c r="E23" s="18"/>
      <c r="F23" s="18"/>
      <c r="G23" s="18"/>
      <c r="H23" s="18"/>
      <c r="I23" s="18"/>
    </row>
    <row r="24" spans="1:9">
      <c r="A24" s="75" t="s">
        <v>150</v>
      </c>
      <c r="B24" s="74" t="s">
        <v>151</v>
      </c>
      <c r="C24" s="18" t="s">
        <v>193</v>
      </c>
      <c r="D24" s="18">
        <v>1</v>
      </c>
      <c r="E24" s="18"/>
      <c r="F24" s="18"/>
      <c r="G24" s="18"/>
      <c r="H24" s="18"/>
      <c r="I24" s="18"/>
    </row>
    <row r="25" spans="1:9" ht="25.5">
      <c r="A25" s="75" t="s">
        <v>153</v>
      </c>
      <c r="B25" s="74" t="s">
        <v>154</v>
      </c>
      <c r="C25" s="18" t="s">
        <v>155</v>
      </c>
      <c r="D25" s="18"/>
      <c r="E25" s="18"/>
      <c r="F25" s="18"/>
      <c r="G25" s="18"/>
      <c r="H25" s="18"/>
      <c r="I25" s="18"/>
    </row>
    <row r="26" spans="1:9" ht="38.25">
      <c r="A26" s="75" t="s">
        <v>194</v>
      </c>
      <c r="B26" s="74" t="s">
        <v>157</v>
      </c>
      <c r="C26" s="18" t="s">
        <v>195</v>
      </c>
      <c r="D26" s="18"/>
      <c r="E26" s="18"/>
      <c r="F26" s="18"/>
      <c r="G26" s="18"/>
      <c r="H26" s="18"/>
      <c r="I26" s="18"/>
    </row>
    <row r="27" spans="1:9" ht="25.5">
      <c r="A27" s="75" t="s">
        <v>196</v>
      </c>
      <c r="B27" s="74" t="s">
        <v>160</v>
      </c>
      <c r="C27" s="18" t="s">
        <v>197</v>
      </c>
      <c r="D27" s="18">
        <v>2</v>
      </c>
      <c r="E27" s="18"/>
      <c r="F27" s="18"/>
      <c r="G27" s="18"/>
      <c r="H27" s="18"/>
      <c r="I27" s="18"/>
    </row>
    <row r="28" spans="1:9" ht="25.5">
      <c r="A28" s="75" t="s">
        <v>162</v>
      </c>
      <c r="B28" s="74" t="s">
        <v>163</v>
      </c>
      <c r="C28" s="18" t="s">
        <v>164</v>
      </c>
      <c r="D28" s="18"/>
      <c r="E28" s="18"/>
      <c r="F28" s="18"/>
      <c r="G28" s="18"/>
      <c r="H28" s="18"/>
      <c r="I28" s="18"/>
    </row>
    <row r="29" spans="1:9">
      <c r="A29" s="75" t="s">
        <v>198</v>
      </c>
      <c r="B29" s="74" t="s">
        <v>166</v>
      </c>
      <c r="C29" s="18" t="s">
        <v>167</v>
      </c>
      <c r="D29" s="18"/>
      <c r="E29" s="18"/>
      <c r="F29" s="18"/>
      <c r="G29" s="18"/>
      <c r="H29" s="18"/>
      <c r="I29" s="18"/>
    </row>
    <row r="30" spans="1:9">
      <c r="A30" s="75" t="s">
        <v>199</v>
      </c>
      <c r="B30" s="74" t="s">
        <v>169</v>
      </c>
      <c r="C30" s="18"/>
      <c r="D30" s="18"/>
      <c r="E30" s="18"/>
      <c r="F30" s="18"/>
      <c r="G30" s="18"/>
      <c r="H30" s="18"/>
      <c r="I30" s="18"/>
    </row>
    <row r="31" spans="1:9">
      <c r="A31" s="76" t="s">
        <v>200</v>
      </c>
      <c r="B31" s="9" t="s">
        <v>2</v>
      </c>
      <c r="C31" s="10"/>
      <c r="D31" s="10">
        <v>14</v>
      </c>
      <c r="E31" s="10">
        <v>5</v>
      </c>
      <c r="F31" s="10"/>
      <c r="G31" s="10"/>
      <c r="H31" s="10"/>
      <c r="I31" s="10"/>
    </row>
  </sheetData>
  <mergeCells count="6">
    <mergeCell ref="A6:A7"/>
    <mergeCell ref="B6:B7"/>
    <mergeCell ref="C6:C7"/>
    <mergeCell ref="D6:E6"/>
    <mergeCell ref="F6:H6"/>
    <mergeCell ref="I6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23" sqref="C23"/>
    </sheetView>
  </sheetViews>
  <sheetFormatPr defaultRowHeight="12.75"/>
  <cols>
    <col min="1" max="1" width="41.85546875" customWidth="1"/>
    <col min="2" max="2" width="10.7109375" customWidth="1"/>
    <col min="3" max="3" width="12.140625" customWidth="1"/>
    <col min="4" max="4" width="10.85546875" customWidth="1"/>
    <col min="5" max="5" width="10.7109375" customWidth="1"/>
    <col min="6" max="6" width="10.5703125" customWidth="1"/>
    <col min="7" max="7" width="10.85546875" customWidth="1"/>
    <col min="8" max="8" width="12.7109375" customWidth="1"/>
    <col min="9" max="9" width="16.85546875" customWidth="1"/>
  </cols>
  <sheetData>
    <row r="1" spans="1:9">
      <c r="B1" s="1"/>
    </row>
    <row r="2" spans="1:9">
      <c r="A2" t="s">
        <v>201</v>
      </c>
      <c r="B2" s="1"/>
    </row>
    <row r="3" spans="1:9">
      <c r="B3" s="1"/>
    </row>
    <row r="4" spans="1:9">
      <c r="B4" s="1"/>
    </row>
    <row r="5" spans="1:9">
      <c r="B5" s="1"/>
    </row>
    <row r="6" spans="1:9" ht="15.75" thickBot="1">
      <c r="A6" s="82" t="s">
        <v>202</v>
      </c>
      <c r="B6" s="1"/>
    </row>
    <row r="7" spans="1:9">
      <c r="A7" s="83" t="s">
        <v>203</v>
      </c>
      <c r="B7" s="84" t="s">
        <v>20</v>
      </c>
      <c r="C7" s="85" t="s">
        <v>204</v>
      </c>
      <c r="D7" s="86"/>
      <c r="E7" s="86"/>
      <c r="F7" s="86"/>
      <c r="G7" s="86"/>
      <c r="H7" s="86"/>
      <c r="I7" s="87"/>
    </row>
    <row r="8" spans="1:9">
      <c r="A8" s="88"/>
      <c r="B8" s="89"/>
      <c r="C8" s="90" t="s">
        <v>44</v>
      </c>
      <c r="D8" s="90" t="s">
        <v>205</v>
      </c>
      <c r="E8" s="90"/>
      <c r="F8" s="90"/>
      <c r="G8" s="90"/>
      <c r="H8" s="90"/>
      <c r="I8" s="90" t="s">
        <v>206</v>
      </c>
    </row>
    <row r="9" spans="1:9" ht="13.5" thickBot="1">
      <c r="A9" s="91"/>
      <c r="B9" s="92"/>
      <c r="C9" s="90"/>
      <c r="D9" s="93" t="s">
        <v>207</v>
      </c>
      <c r="E9" s="93" t="s">
        <v>208</v>
      </c>
      <c r="F9" s="93" t="s">
        <v>209</v>
      </c>
      <c r="G9" s="93" t="s">
        <v>210</v>
      </c>
      <c r="H9" s="93" t="s">
        <v>211</v>
      </c>
      <c r="I9" s="90"/>
    </row>
    <row r="10" spans="1:9" ht="13.5" thickBot="1">
      <c r="A10" s="94">
        <v>1</v>
      </c>
      <c r="B10" s="95">
        <v>2</v>
      </c>
      <c r="C10" s="96">
        <v>3</v>
      </c>
      <c r="D10" s="96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</row>
    <row r="11" spans="1:9" ht="25.5">
      <c r="A11" s="101" t="s">
        <v>212</v>
      </c>
      <c r="B11" s="98" t="s">
        <v>0</v>
      </c>
      <c r="C11" s="97">
        <v>369</v>
      </c>
      <c r="D11" s="97">
        <v>137</v>
      </c>
      <c r="E11" s="97">
        <v>21</v>
      </c>
      <c r="F11" s="97">
        <v>115</v>
      </c>
      <c r="G11" s="97">
        <v>43</v>
      </c>
      <c r="H11" s="97">
        <v>53</v>
      </c>
      <c r="I11" s="97">
        <v>235</v>
      </c>
    </row>
    <row r="12" spans="1:9">
      <c r="A12" s="101" t="s">
        <v>213</v>
      </c>
      <c r="B12" s="98" t="s">
        <v>51</v>
      </c>
      <c r="C12" s="97">
        <v>369</v>
      </c>
      <c r="D12" s="97">
        <v>137</v>
      </c>
      <c r="E12" s="97">
        <v>21</v>
      </c>
      <c r="F12" s="97">
        <v>115</v>
      </c>
      <c r="G12" s="97">
        <v>43</v>
      </c>
      <c r="H12" s="97">
        <v>53</v>
      </c>
      <c r="I12" s="97">
        <v>235</v>
      </c>
    </row>
    <row r="13" spans="1:9">
      <c r="A13" s="101" t="s">
        <v>214</v>
      </c>
      <c r="B13" s="98" t="s">
        <v>72</v>
      </c>
      <c r="C13" s="97"/>
      <c r="D13" s="97"/>
      <c r="E13" s="97"/>
      <c r="F13" s="97"/>
      <c r="G13" s="97"/>
      <c r="H13" s="97"/>
      <c r="I13" s="97"/>
    </row>
    <row r="14" spans="1:9" ht="25.5">
      <c r="A14" s="101" t="s">
        <v>215</v>
      </c>
      <c r="B14" s="98" t="s">
        <v>38</v>
      </c>
      <c r="C14" s="97"/>
      <c r="D14" s="97"/>
      <c r="E14" s="97"/>
      <c r="F14" s="97"/>
      <c r="G14" s="97"/>
      <c r="H14" s="97"/>
      <c r="I14" s="97"/>
    </row>
    <row r="15" spans="1:9" ht="25.5">
      <c r="A15" s="101" t="s">
        <v>216</v>
      </c>
      <c r="B15" s="98" t="s">
        <v>217</v>
      </c>
      <c r="C15" s="97"/>
      <c r="D15" s="97"/>
      <c r="E15" s="97"/>
      <c r="F15" s="97"/>
      <c r="G15" s="97"/>
      <c r="H15" s="97"/>
      <c r="I15" s="97"/>
    </row>
    <row r="16" spans="1:9" ht="25.5">
      <c r="A16" s="101" t="s">
        <v>218</v>
      </c>
      <c r="B16" s="98" t="s">
        <v>219</v>
      </c>
      <c r="C16" s="97"/>
      <c r="D16" s="97"/>
      <c r="E16" s="97"/>
      <c r="F16" s="97"/>
      <c r="G16" s="97"/>
      <c r="H16" s="97"/>
      <c r="I16" s="97"/>
    </row>
    <row r="17" spans="1:9" ht="25.5">
      <c r="A17" s="101" t="s">
        <v>220</v>
      </c>
      <c r="B17" s="98" t="s">
        <v>221</v>
      </c>
      <c r="C17" s="97"/>
      <c r="D17" s="97"/>
      <c r="E17" s="97"/>
      <c r="F17" s="97"/>
      <c r="G17" s="97"/>
      <c r="H17" s="97"/>
      <c r="I17" s="97"/>
    </row>
    <row r="18" spans="1:9" ht="25.5">
      <c r="A18" s="101" t="s">
        <v>222</v>
      </c>
      <c r="B18" s="98" t="s">
        <v>223</v>
      </c>
      <c r="C18" s="97"/>
      <c r="D18" s="97"/>
      <c r="E18" s="97"/>
      <c r="F18" s="97"/>
      <c r="G18" s="97"/>
      <c r="H18" s="97"/>
      <c r="I18" s="97"/>
    </row>
    <row r="19" spans="1:9" ht="25.5">
      <c r="A19" s="101" t="s">
        <v>224</v>
      </c>
      <c r="B19" s="98" t="s">
        <v>225</v>
      </c>
      <c r="C19" s="97"/>
      <c r="D19" s="97"/>
      <c r="E19" s="97"/>
      <c r="F19" s="97"/>
      <c r="G19" s="97"/>
      <c r="H19" s="97"/>
      <c r="I19" s="97"/>
    </row>
    <row r="20" spans="1:9" ht="38.25">
      <c r="A20" s="101" t="s">
        <v>226</v>
      </c>
      <c r="B20" s="98" t="s">
        <v>227</v>
      </c>
      <c r="C20" s="97">
        <v>123</v>
      </c>
      <c r="D20" s="97">
        <v>23</v>
      </c>
      <c r="E20" s="97">
        <v>10</v>
      </c>
      <c r="F20" s="97">
        <v>42</v>
      </c>
      <c r="G20" s="97">
        <v>17</v>
      </c>
      <c r="H20" s="97">
        <v>31</v>
      </c>
      <c r="I20" s="97">
        <v>84</v>
      </c>
    </row>
    <row r="21" spans="1:9">
      <c r="A21" s="101" t="s">
        <v>228</v>
      </c>
      <c r="B21" s="98" t="s">
        <v>229</v>
      </c>
      <c r="C21" s="97">
        <v>246</v>
      </c>
      <c r="D21" s="97">
        <v>114</v>
      </c>
      <c r="E21" s="97">
        <v>11</v>
      </c>
      <c r="F21" s="97">
        <v>73</v>
      </c>
      <c r="G21" s="97">
        <v>26</v>
      </c>
      <c r="H21" s="97">
        <v>22</v>
      </c>
      <c r="I21" s="97">
        <v>151</v>
      </c>
    </row>
    <row r="22" spans="1:9">
      <c r="A22" s="103" t="s">
        <v>230</v>
      </c>
      <c r="B22" s="104" t="s">
        <v>53</v>
      </c>
      <c r="C22" s="97"/>
      <c r="D22" s="97"/>
      <c r="E22" s="97"/>
      <c r="F22" s="97"/>
      <c r="G22" s="97"/>
      <c r="H22" s="97"/>
      <c r="I22" s="97"/>
    </row>
    <row r="23" spans="1:9" ht="25.5">
      <c r="A23" s="103" t="s">
        <v>231</v>
      </c>
      <c r="B23" s="104" t="s">
        <v>232</v>
      </c>
      <c r="C23" s="97"/>
      <c r="D23" s="97"/>
      <c r="E23" s="97"/>
      <c r="F23" s="97"/>
      <c r="G23" s="97"/>
      <c r="H23" s="97"/>
      <c r="I23" s="97"/>
    </row>
    <row r="24" spans="1:9" ht="25.5">
      <c r="A24" s="101" t="s">
        <v>233</v>
      </c>
      <c r="B24" s="98" t="s">
        <v>55</v>
      </c>
      <c r="C24" s="97"/>
      <c r="D24" s="97"/>
      <c r="E24" s="97"/>
      <c r="F24" s="97"/>
      <c r="G24" s="97"/>
      <c r="H24" s="97"/>
      <c r="I24" s="97"/>
    </row>
    <row r="25" spans="1:9">
      <c r="A25" s="101" t="s">
        <v>234</v>
      </c>
      <c r="B25" s="98" t="s">
        <v>166</v>
      </c>
      <c r="C25" s="97"/>
      <c r="D25" s="97"/>
      <c r="E25" s="97"/>
      <c r="F25" s="97"/>
      <c r="G25" s="97"/>
      <c r="H25" s="97"/>
      <c r="I25" s="97"/>
    </row>
    <row r="26" spans="1:9" ht="38.25">
      <c r="A26" s="102" t="s">
        <v>235</v>
      </c>
      <c r="B26" s="100" t="s">
        <v>2</v>
      </c>
      <c r="C26" s="99">
        <v>3300</v>
      </c>
      <c r="D26" s="99">
        <v>1070</v>
      </c>
      <c r="E26" s="99">
        <v>162</v>
      </c>
      <c r="F26" s="99">
        <v>711</v>
      </c>
      <c r="G26" s="99">
        <v>710</v>
      </c>
      <c r="H26" s="99">
        <v>647</v>
      </c>
      <c r="I26" s="99">
        <v>1630</v>
      </c>
    </row>
  </sheetData>
  <mergeCells count="6">
    <mergeCell ref="A7:A9"/>
    <mergeCell ref="B7:B9"/>
    <mergeCell ref="C7:I7"/>
    <mergeCell ref="C8:C9"/>
    <mergeCell ref="D8:H8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Пояснительные</vt:lpstr>
      <vt:lpstr>32 2110</vt:lpstr>
      <vt:lpstr>32 2210</vt:lpstr>
      <vt:lpstr>32 2215</vt:lpstr>
      <vt:lpstr>32 2200</vt:lpstr>
      <vt:lpstr>32 2245</vt:lpstr>
      <vt:lpstr>32 2250</vt:lpstr>
      <vt:lpstr>32 2260</vt:lpstr>
      <vt:lpstr>ф.306 т.5503</vt:lpstr>
    </vt:vector>
  </TitlesOfParts>
  <Company>MIAC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Вересова</dc:creator>
  <cp:lastModifiedBy>gav</cp:lastModifiedBy>
  <dcterms:created xsi:type="dcterms:W3CDTF">2002-12-05T07:18:27Z</dcterms:created>
  <dcterms:modified xsi:type="dcterms:W3CDTF">2026-01-21T19:47:02Z</dcterms:modified>
</cp:coreProperties>
</file>